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6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<sst xmlns="http://schemas.openxmlformats.org/spreadsheetml/2006/main" count="48" uniqueCount="40">
  <si>
    <t>附件四：保安项目（越秀院区、黄埔院区）费用报价表</t>
  </si>
  <si>
    <t>分项</t>
  </si>
  <si>
    <t>岗位</t>
  </si>
  <si>
    <t>越秀院区（人）</t>
  </si>
  <si>
    <t>黄埔院区（人）</t>
  </si>
  <si>
    <t>招标人均单价限价（元/月.人）</t>
  </si>
  <si>
    <t>月度</t>
  </si>
  <si>
    <t>年度</t>
  </si>
  <si>
    <t>3年</t>
  </si>
  <si>
    <t>备注</t>
  </si>
  <si>
    <t>薪酬单价</t>
  </si>
  <si>
    <t>管理费</t>
  </si>
  <si>
    <t>小计</t>
  </si>
  <si>
    <t>保安员</t>
  </si>
  <si>
    <t>(1)投标单价人工成本含工资、节日费、顶岗加班费、周六日节假日加班费、夜班费等；</t>
  </si>
  <si>
    <t>中级消防证（消防持证）</t>
  </si>
  <si>
    <t>(2)管理费含税费、利润、工服、培训费等。</t>
  </si>
  <si>
    <t>高级消防证（消防持证）</t>
  </si>
  <si>
    <t>应急队员</t>
  </si>
  <si>
    <t>保安管理人员</t>
  </si>
  <si>
    <t>（一）小计</t>
  </si>
  <si>
    <t>/</t>
  </si>
  <si>
    <t>人均工资</t>
  </si>
  <si>
    <t>费用类别</t>
  </si>
  <si>
    <t>费用标准（单位：元/月/人）</t>
  </si>
  <si>
    <t>月</t>
  </si>
  <si>
    <t>年度合计（元/年）</t>
  </si>
  <si>
    <t>3年合计</t>
  </si>
  <si>
    <t>越秀高温补贴</t>
  </si>
  <si>
    <t>高温补贴标准为300元/月/人，6-10月共5个月</t>
  </si>
  <si>
    <t>（1）该部分费用均含税，投标人报价时不得调整，且计入投标总价；</t>
  </si>
  <si>
    <t>社保公积金等</t>
  </si>
  <si>
    <t>管理人员：1164.06元/月/人</t>
  </si>
  <si>
    <t>其他人员：1069.06元/月/人</t>
  </si>
  <si>
    <t>年终奖</t>
  </si>
  <si>
    <t>含税价，项目实施时按实际在岗人数结算（按60%实际在岗人数预算）</t>
  </si>
  <si>
    <t>（二）小计</t>
  </si>
  <si>
    <t>总预算</t>
  </si>
  <si>
    <t>￥0.00</t>
  </si>
  <si>
    <t>用工成本每月每人人均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</si>
</sst>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\¥#,##0.00;[Red]\¥\-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_ ;[Red]\-#,##0.00\ "/>
  </numFmts>
  <fonts count="29">
    <font>
      <sz val="11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7.5"/>
      <color rgb="FF000000"/>
      <name val="宋体"/>
      <charset val="134"/>
    </font>
    <font>
      <sz val="10"/>
      <color theme="1"/>
      <name val="Times New Roman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7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topLeftCell="A6" workbookViewId="0">
      <selection activeCell="D16" sqref="D16"/>
    </sheetView>
  </sheetViews>
  <sheetFormatPr defaultColWidth="9" defaultRowHeight="13.5"/>
  <cols>
    <col min="1" max="1" width="9" style="2"/>
    <col min="2" max="2" width="17.8833333333333" style="2" customWidth="1"/>
    <col min="3" max="4" width="9" style="2"/>
    <col min="5" max="5" width="6.775" style="2" customWidth="1"/>
    <col min="6" max="6" width="6.10833333333333" style="2" customWidth="1"/>
    <col min="7" max="7" width="11.775" style="2" customWidth="1"/>
    <col min="8" max="8" width="9" style="2"/>
    <col min="9" max="9" width="12.4416666666667" style="2" customWidth="1"/>
    <col min="10" max="10" width="18" style="2" customWidth="1"/>
    <col min="11" max="11" width="15.775" style="2" customWidth="1"/>
    <col min="12" max="12" width="38.4416666666667" style="2" customWidth="1"/>
    <col min="13" max="16384" width="9" style="2"/>
  </cols>
  <sheetData>
    <row r="1" ht="41.4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8"/>
    </row>
    <row r="2" ht="33.4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 t="s">
        <v>6</v>
      </c>
      <c r="J2" s="4" t="s">
        <v>7</v>
      </c>
      <c r="K2" s="4" t="s">
        <v>8</v>
      </c>
      <c r="L2" s="4" t="s">
        <v>9</v>
      </c>
      <c r="M2" s="18"/>
    </row>
    <row r="3" ht="33.45" customHeight="1" spans="1:13">
      <c r="A3" s="4"/>
      <c r="B3" s="4"/>
      <c r="C3" s="4"/>
      <c r="D3" s="4"/>
      <c r="E3" s="4" t="s">
        <v>10</v>
      </c>
      <c r="F3" s="4"/>
      <c r="G3" s="4" t="s">
        <v>11</v>
      </c>
      <c r="H3" s="4" t="s">
        <v>12</v>
      </c>
      <c r="I3" s="4"/>
      <c r="J3" s="4"/>
      <c r="K3" s="4"/>
      <c r="L3" s="4"/>
      <c r="M3" s="18"/>
    </row>
    <row r="4" ht="33.45" customHeight="1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8"/>
    </row>
    <row r="5" ht="33.45" customHeight="1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8"/>
    </row>
    <row r="6" ht="36.6" customHeight="1" spans="1:13">
      <c r="A6" s="5">
        <v>1</v>
      </c>
      <c r="B6" s="5" t="s">
        <v>13</v>
      </c>
      <c r="C6" s="5">
        <v>106</v>
      </c>
      <c r="D6" s="5">
        <v>68</v>
      </c>
      <c r="E6" s="6"/>
      <c r="F6" s="6"/>
      <c r="G6" s="7"/>
      <c r="H6" s="8">
        <f>SUM(E6:G6)</f>
        <v>0</v>
      </c>
      <c r="I6" s="19">
        <f>SUM(C6:D6)*H6</f>
        <v>0</v>
      </c>
      <c r="J6" s="19">
        <f>I6*12</f>
        <v>0</v>
      </c>
      <c r="K6" s="19">
        <f>J6*3</f>
        <v>0</v>
      </c>
      <c r="L6" s="20" t="s">
        <v>14</v>
      </c>
      <c r="M6" s="18"/>
    </row>
    <row r="7" ht="42.6" customHeight="1" spans="1:13">
      <c r="A7" s="5"/>
      <c r="B7" s="5" t="s">
        <v>15</v>
      </c>
      <c r="C7" s="5">
        <v>8</v>
      </c>
      <c r="D7" s="5">
        <v>8</v>
      </c>
      <c r="E7" s="6"/>
      <c r="F7" s="6"/>
      <c r="G7" s="7"/>
      <c r="H7" s="8">
        <f t="shared" ref="H7:H10" si="0">SUM(E7:G7)</f>
        <v>0</v>
      </c>
      <c r="I7" s="19">
        <f t="shared" ref="I7:I10" si="1">SUM(C7:D7)*H7</f>
        <v>0</v>
      </c>
      <c r="J7" s="19">
        <f t="shared" ref="J7:J10" si="2">I7*12</f>
        <v>0</v>
      </c>
      <c r="K7" s="19">
        <f t="shared" ref="K7:K10" si="3">J7*3</f>
        <v>0</v>
      </c>
      <c r="L7" s="20" t="s">
        <v>16</v>
      </c>
      <c r="M7" s="18"/>
    </row>
    <row r="8" ht="42.6" customHeight="1" spans="1:13">
      <c r="A8" s="5"/>
      <c r="B8" s="5" t="s">
        <v>17</v>
      </c>
      <c r="C8" s="5">
        <v>2</v>
      </c>
      <c r="D8" s="5">
        <v>2</v>
      </c>
      <c r="E8" s="6"/>
      <c r="F8" s="6"/>
      <c r="G8" s="7"/>
      <c r="H8" s="8">
        <f t="shared" si="0"/>
        <v>0</v>
      </c>
      <c r="I8" s="19">
        <f t="shared" si="1"/>
        <v>0</v>
      </c>
      <c r="J8" s="19">
        <f t="shared" si="2"/>
        <v>0</v>
      </c>
      <c r="K8" s="19">
        <f t="shared" si="3"/>
        <v>0</v>
      </c>
      <c r="L8" s="21"/>
      <c r="M8" s="18"/>
    </row>
    <row r="9" ht="42" customHeight="1" spans="1:13">
      <c r="A9" s="5"/>
      <c r="B9" s="5" t="s">
        <v>18</v>
      </c>
      <c r="C9" s="5">
        <v>10</v>
      </c>
      <c r="D9" s="5">
        <v>10</v>
      </c>
      <c r="E9" s="6"/>
      <c r="F9" s="6"/>
      <c r="G9" s="7"/>
      <c r="H9" s="8">
        <f t="shared" si="0"/>
        <v>0</v>
      </c>
      <c r="I9" s="19">
        <f t="shared" si="1"/>
        <v>0</v>
      </c>
      <c r="J9" s="19">
        <f t="shared" si="2"/>
        <v>0</v>
      </c>
      <c r="K9" s="19">
        <f t="shared" si="3"/>
        <v>0</v>
      </c>
      <c r="L9" s="21"/>
      <c r="M9" s="18"/>
    </row>
    <row r="10" ht="40.2" customHeight="1" spans="1:13">
      <c r="A10" s="5"/>
      <c r="B10" s="5" t="s">
        <v>19</v>
      </c>
      <c r="C10" s="5">
        <v>3</v>
      </c>
      <c r="D10" s="5">
        <v>3</v>
      </c>
      <c r="E10" s="6"/>
      <c r="F10" s="6"/>
      <c r="G10" s="7"/>
      <c r="H10" s="8">
        <f t="shared" si="0"/>
        <v>0</v>
      </c>
      <c r="I10" s="19">
        <f t="shared" si="1"/>
        <v>0</v>
      </c>
      <c r="J10" s="19">
        <f t="shared" si="2"/>
        <v>0</v>
      </c>
      <c r="K10" s="19">
        <f t="shared" si="3"/>
        <v>0</v>
      </c>
      <c r="L10" s="21"/>
      <c r="M10" s="18"/>
    </row>
    <row r="11" ht="28.2" customHeight="1" spans="1:13">
      <c r="A11" s="5"/>
      <c r="B11" s="4" t="s">
        <v>20</v>
      </c>
      <c r="C11" s="4">
        <v>129</v>
      </c>
      <c r="D11" s="4">
        <v>91</v>
      </c>
      <c r="E11" s="4" t="s">
        <v>21</v>
      </c>
      <c r="F11" s="4"/>
      <c r="G11" s="4" t="s">
        <v>21</v>
      </c>
      <c r="H11" s="4" t="s">
        <v>21</v>
      </c>
      <c r="I11" s="19">
        <f>SUM(I6:I10)</f>
        <v>0</v>
      </c>
      <c r="J11" s="19">
        <f>SUM(J6:J10)</f>
        <v>0</v>
      </c>
      <c r="K11" s="19">
        <f>SUM(K6:K10)</f>
        <v>0</v>
      </c>
      <c r="L11" s="21"/>
      <c r="M11" s="18"/>
    </row>
    <row r="12" ht="33.45" customHeight="1" spans="1:13">
      <c r="A12" s="5"/>
      <c r="B12" s="4"/>
      <c r="C12" s="4"/>
      <c r="D12" s="4"/>
      <c r="E12" s="4"/>
      <c r="F12" s="4"/>
      <c r="G12" s="4"/>
      <c r="H12" s="4" t="s">
        <v>22</v>
      </c>
      <c r="I12" s="22">
        <f>I11/220</f>
        <v>0</v>
      </c>
      <c r="J12" s="22">
        <f t="shared" ref="J12:K12" si="4">J11/220</f>
        <v>0</v>
      </c>
      <c r="K12" s="22">
        <f t="shared" si="4"/>
        <v>0</v>
      </c>
      <c r="L12" s="20"/>
      <c r="M12" s="18"/>
    </row>
    <row r="13" ht="33.45" customHeight="1" spans="1:13">
      <c r="A13" s="4" t="s">
        <v>1</v>
      </c>
      <c r="B13" s="4" t="s">
        <v>23</v>
      </c>
      <c r="C13" s="4" t="s">
        <v>3</v>
      </c>
      <c r="D13" s="4" t="s">
        <v>4</v>
      </c>
      <c r="E13" s="4" t="s">
        <v>24</v>
      </c>
      <c r="F13" s="4"/>
      <c r="G13" s="4"/>
      <c r="H13" s="4"/>
      <c r="I13" s="4" t="s">
        <v>25</v>
      </c>
      <c r="J13" s="4" t="s">
        <v>26</v>
      </c>
      <c r="K13" s="4" t="s">
        <v>27</v>
      </c>
      <c r="L13" s="4" t="s">
        <v>9</v>
      </c>
      <c r="M13" s="23"/>
    </row>
    <row r="14" s="1" customFormat="1" ht="49.95" customHeight="1" spans="1:13">
      <c r="A14" s="9">
        <v>2</v>
      </c>
      <c r="B14" s="9" t="s">
        <v>28</v>
      </c>
      <c r="C14" s="9">
        <v>45</v>
      </c>
      <c r="D14" s="9">
        <v>20</v>
      </c>
      <c r="E14" s="9" t="s">
        <v>29</v>
      </c>
      <c r="F14" s="9"/>
      <c r="G14" s="9"/>
      <c r="H14" s="9"/>
      <c r="I14" s="9">
        <f>SUM(C14:D14)*300</f>
        <v>19500</v>
      </c>
      <c r="J14" s="9">
        <f>I14*5</f>
        <v>97500</v>
      </c>
      <c r="K14" s="9">
        <f>J14*3</f>
        <v>292500</v>
      </c>
      <c r="L14" s="24" t="s">
        <v>30</v>
      </c>
      <c r="M14" s="25"/>
    </row>
    <row r="15" s="1" customFormat="1" ht="46.95" customHeight="1" spans="1:13">
      <c r="A15" s="9"/>
      <c r="B15" s="9" t="s">
        <v>31</v>
      </c>
      <c r="C15" s="9">
        <v>3</v>
      </c>
      <c r="D15" s="9">
        <v>3</v>
      </c>
      <c r="E15" s="9" t="s">
        <v>32</v>
      </c>
      <c r="F15" s="9"/>
      <c r="G15" s="9"/>
      <c r="H15" s="9"/>
      <c r="I15" s="9">
        <f>((C15+D15)*1164.06+(C16+D16)*1069.06)*0.8</f>
        <v>188610.56</v>
      </c>
      <c r="J15" s="9">
        <f>I15*12</f>
        <v>2263326.72</v>
      </c>
      <c r="K15" s="9">
        <f>J15*3</f>
        <v>6789980.16</v>
      </c>
      <c r="L15" s="24"/>
      <c r="M15" s="25"/>
    </row>
    <row r="16" s="1" customFormat="1" ht="42.6" customHeight="1" spans="1:13">
      <c r="A16" s="9"/>
      <c r="B16" s="9"/>
      <c r="C16" s="9">
        <v>126</v>
      </c>
      <c r="D16" s="9">
        <v>88</v>
      </c>
      <c r="E16" s="9" t="s">
        <v>33</v>
      </c>
      <c r="F16" s="9"/>
      <c r="G16" s="9"/>
      <c r="H16" s="9"/>
      <c r="I16" s="9"/>
      <c r="J16" s="9"/>
      <c r="K16" s="9"/>
      <c r="L16" s="24"/>
      <c r="M16" s="25"/>
    </row>
    <row r="17" s="1" customFormat="1" ht="34.95" customHeight="1" spans="1:13">
      <c r="A17" s="9"/>
      <c r="B17" s="9" t="s">
        <v>34</v>
      </c>
      <c r="C17" s="9">
        <v>129</v>
      </c>
      <c r="D17" s="9">
        <v>91</v>
      </c>
      <c r="E17" s="10">
        <v>5000</v>
      </c>
      <c r="F17" s="11"/>
      <c r="G17" s="11"/>
      <c r="H17" s="12"/>
      <c r="I17" s="9"/>
      <c r="J17" s="9">
        <f>(C17+D17)*E17*0.6</f>
        <v>660000</v>
      </c>
      <c r="K17" s="9">
        <v>2376000</v>
      </c>
      <c r="L17" s="24" t="s">
        <v>35</v>
      </c>
      <c r="M17" s="25"/>
    </row>
    <row r="18" s="1" customFormat="1" ht="28.95" customHeight="1" spans="1:13">
      <c r="A18" s="9"/>
      <c r="B18" s="13" t="s">
        <v>36</v>
      </c>
      <c r="C18" s="13"/>
      <c r="D18" s="13" t="s">
        <v>21</v>
      </c>
      <c r="E18" s="13" t="s">
        <v>21</v>
      </c>
      <c r="F18" s="13"/>
      <c r="G18" s="13"/>
      <c r="H18" s="13"/>
      <c r="I18" s="13"/>
      <c r="J18" s="26">
        <f>SUM(J14:J17)</f>
        <v>3020826.72</v>
      </c>
      <c r="K18" s="26">
        <f>SUM(K14:K17)</f>
        <v>9458480.16</v>
      </c>
      <c r="L18" s="24"/>
      <c r="M18" s="25"/>
    </row>
    <row r="19" ht="40.95" customHeight="1" spans="1:13">
      <c r="A19" s="14" t="s">
        <v>37</v>
      </c>
      <c r="B19" s="14"/>
      <c r="C19" s="14">
        <v>220</v>
      </c>
      <c r="D19" s="14"/>
      <c r="E19" s="15"/>
      <c r="F19" s="16"/>
      <c r="G19" s="16"/>
      <c r="H19" s="17"/>
      <c r="I19" s="14" t="s">
        <v>38</v>
      </c>
      <c r="J19" s="27">
        <f>J11+J18</f>
        <v>3020826.72</v>
      </c>
      <c r="K19" s="27">
        <f>K11+K18</f>
        <v>9458480.16</v>
      </c>
      <c r="L19" s="14"/>
      <c r="M19" s="18"/>
    </row>
    <row r="20" ht="33.45" customHeight="1" spans="1:13">
      <c r="A20" s="14" t="s">
        <v>39</v>
      </c>
      <c r="B20" s="14"/>
      <c r="C20" s="14"/>
      <c r="D20" s="14"/>
      <c r="E20" s="14"/>
      <c r="F20" s="14"/>
      <c r="G20" s="14"/>
      <c r="H20" s="14"/>
      <c r="I20" s="14"/>
      <c r="J20" s="28">
        <f>J19/220/12</f>
        <v>1144.25254545455</v>
      </c>
      <c r="K20" s="29"/>
      <c r="L20" s="30"/>
      <c r="M20" s="18"/>
    </row>
  </sheetData>
  <mergeCells count="36">
    <mergeCell ref="A1:L1"/>
    <mergeCell ref="E2:H2"/>
    <mergeCell ref="E6:F6"/>
    <mergeCell ref="E7:F7"/>
    <mergeCell ref="E8:F8"/>
    <mergeCell ref="E9:F9"/>
    <mergeCell ref="E10:F10"/>
    <mergeCell ref="E11:F11"/>
    <mergeCell ref="C12:G12"/>
    <mergeCell ref="E13:H13"/>
    <mergeCell ref="E14:H14"/>
    <mergeCell ref="E15:H15"/>
    <mergeCell ref="E16:H16"/>
    <mergeCell ref="E17:H17"/>
    <mergeCell ref="E18:I18"/>
    <mergeCell ref="C19:D19"/>
    <mergeCell ref="E19:H19"/>
    <mergeCell ref="A20:I20"/>
    <mergeCell ref="A2:A5"/>
    <mergeCell ref="A6:A11"/>
    <mergeCell ref="A14:A18"/>
    <mergeCell ref="B2:B5"/>
    <mergeCell ref="B15:B16"/>
    <mergeCell ref="C2:C5"/>
    <mergeCell ref="D2:D5"/>
    <mergeCell ref="G3:G5"/>
    <mergeCell ref="H3:H5"/>
    <mergeCell ref="I2:I5"/>
    <mergeCell ref="I15:I16"/>
    <mergeCell ref="J2:J5"/>
    <mergeCell ref="J15:J16"/>
    <mergeCell ref="K2:K5"/>
    <mergeCell ref="K15:K16"/>
    <mergeCell ref="L2:L5"/>
    <mergeCell ref="L15:L16"/>
    <mergeCell ref="E3:F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kong</dc:creator>
  <cp:lastModifiedBy>凡</cp:lastModifiedBy>
  <dcterms:created xsi:type="dcterms:W3CDTF">2021-07-09T07:43:00Z</dcterms:created>
  <dcterms:modified xsi:type="dcterms:W3CDTF">2021-07-09T10:38:13Z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8200246B366C4504AA6EEE5FDC3EF63D</vt:lpwstr>
  </property>
  <property fmtid="{D5CDD505-2E9C-101B-9397-08002B2CF9AE}" pid="3" name="KSOProductBuildVer">
    <vt:lpwstr>2052-11.1.0.10577</vt:lpwstr>
  </property>
</Properties>
</file>